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ne\Google Drive\Olson 2022\Olson for layout\"/>
    </mc:Choice>
  </mc:AlternateContent>
  <bookViews>
    <workbookView xWindow="0" yWindow="0" windowWidth="19200" windowHeight="676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B43" i="1"/>
  <c r="F36" i="1"/>
  <c r="E36" i="1"/>
  <c r="C36" i="1"/>
  <c r="E35" i="1"/>
  <c r="F35" i="1" s="1"/>
  <c r="F34" i="1"/>
  <c r="E34" i="1"/>
  <c r="E33" i="1"/>
  <c r="F33" i="1" s="1"/>
  <c r="F31" i="1"/>
  <c r="E31" i="1"/>
  <c r="C31" i="1"/>
  <c r="F30" i="1"/>
  <c r="E30" i="1"/>
  <c r="D30" i="1"/>
  <c r="C29" i="1"/>
  <c r="F29" i="1" s="1"/>
  <c r="F28" i="1"/>
  <c r="E28" i="1"/>
  <c r="E27" i="1"/>
  <c r="E43" i="1" s="1"/>
  <c r="C27" i="1"/>
  <c r="C43" i="1" s="1"/>
  <c r="F25" i="1"/>
  <c r="F24" i="1"/>
  <c r="F22" i="1"/>
  <c r="F21" i="1"/>
  <c r="F20" i="1"/>
  <c r="F19" i="1"/>
  <c r="F17" i="1"/>
  <c r="F27" i="1" l="1"/>
  <c r="F43" i="1" l="1"/>
</calcChain>
</file>

<file path=xl/sharedStrings.xml><?xml version="1.0" encoding="utf-8"?>
<sst xmlns="http://schemas.openxmlformats.org/spreadsheetml/2006/main" count="92" uniqueCount="65">
  <si>
    <t>Site</t>
  </si>
  <si>
    <t>Complete Obsidian</t>
  </si>
  <si>
    <t>Incomplete Obsidian</t>
  </si>
  <si>
    <t>Complete Chert/Chalcedony</t>
  </si>
  <si>
    <t>Incomplete Chert/Chalcedony</t>
  </si>
  <si>
    <t>Total</t>
  </si>
  <si>
    <t>Source</t>
  </si>
  <si>
    <t>Provenience</t>
  </si>
  <si>
    <t>Aventura</t>
  </si>
  <si>
    <t>Anderson 1976</t>
  </si>
  <si>
    <t>Benque Viejo, Md 2</t>
  </si>
  <si>
    <t>Peabody Museum</t>
  </si>
  <si>
    <t>Yalahau</t>
  </si>
  <si>
    <t>Fedick 2004 (Meissner 2014)</t>
  </si>
  <si>
    <t>Tulum</t>
  </si>
  <si>
    <t>Sanders 1960</t>
  </si>
  <si>
    <t>Ichpaatun</t>
  </si>
  <si>
    <t>Uaxactun</t>
  </si>
  <si>
    <t>Chicen Itza</t>
  </si>
  <si>
    <t>Ciofalo 2012* (see Meisner 2014: 61)</t>
  </si>
  <si>
    <t>Cahal Pech</t>
  </si>
  <si>
    <t>Meissner 2014*</t>
  </si>
  <si>
    <t>Petenchel</t>
  </si>
  <si>
    <t>Coneta</t>
  </si>
  <si>
    <t>Ciebal</t>
  </si>
  <si>
    <t>Aoyama 2017</t>
  </si>
  <si>
    <t>Cerros</t>
  </si>
  <si>
    <t>Cerros Research Online Catalog</t>
  </si>
  <si>
    <t>Coba</t>
  </si>
  <si>
    <t>Meisner 2014</t>
  </si>
  <si>
    <t>Copan</t>
  </si>
  <si>
    <t>Caye Coco</t>
  </si>
  <si>
    <t>San Jeronimo II</t>
  </si>
  <si>
    <t>Tikal</t>
  </si>
  <si>
    <t>Ciofalo 2012</t>
  </si>
  <si>
    <t>Baking Pot</t>
  </si>
  <si>
    <t>Cozumel</t>
  </si>
  <si>
    <t>Phillips 1979</t>
  </si>
  <si>
    <t>Aguateca</t>
  </si>
  <si>
    <t>Aoyama 2005</t>
  </si>
  <si>
    <t>Lake Mensabak</t>
  </si>
  <si>
    <t>Laguna De On</t>
  </si>
  <si>
    <t>Ixlu</t>
  </si>
  <si>
    <t>Quexil</t>
  </si>
  <si>
    <t>Caracol</t>
  </si>
  <si>
    <t>Mayapan Core</t>
  </si>
  <si>
    <t>Tayasal</t>
  </si>
  <si>
    <t>Canajaste</t>
  </si>
  <si>
    <t>Tipu</t>
  </si>
  <si>
    <t>Nixtun-Chi'ich'</t>
  </si>
  <si>
    <t>Progresso Laguna</t>
  </si>
  <si>
    <t>Oland 2013</t>
  </si>
  <si>
    <t>Lamanai</t>
  </si>
  <si>
    <t>Mayapan Periphery</t>
  </si>
  <si>
    <t>Santa Rita Corozal</t>
  </si>
  <si>
    <t>Zacpeten</t>
  </si>
  <si>
    <t>Corozal Beach</t>
  </si>
  <si>
    <t>Belize River Valley, Cayo District</t>
  </si>
  <si>
    <t>Lake Atitlan</t>
  </si>
  <si>
    <t>Mitla</t>
  </si>
  <si>
    <t>Holmes 1896</t>
  </si>
  <si>
    <t>Kantunil</t>
  </si>
  <si>
    <t>vasefull of points</t>
  </si>
  <si>
    <t>Lothrop 1924</t>
  </si>
  <si>
    <t>Cancun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</si>
</sst>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9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__Anonymous_Sheet_DB__0" displayName="__Anonymous_Sheet_DB__0" ref="A2:H36" headerRowCount="0" totalsRowShown="0" headerRowDxfId="8">
  <sortState ref="A2:H36">
    <sortCondition ref="F2:F36"/>
  </sortState>
  <tableColumns count="8">
    <tableColumn id="1" name="Column1" dataDxfId="7"/>
    <tableColumn id="2" name="Column2" dataDxfId="6"/>
    <tableColumn id="3" name="Column3" dataDxfId="5"/>
    <tableColumn id="4" name="Column4" dataDxfId="4"/>
    <tableColumn id="5" name="Column5" dataDxfId="3"/>
    <tableColumn id="6" name="Column6" dataDxfId="2"/>
    <tableColumn id="7" name="Column7" dataDxfId="1"/>
    <tableColumn id="8" name="Column8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topLeftCell="A22" workbookViewId="0">
      <selection activeCell="J40" sqref="J40"/>
    </sheetView>
  </sheetViews>
  <sheetFormatPr defaultColWidth="9.1796875" defaultRowHeight="14.5" x14ac:dyDescent="0.35"/>
  <cols>
    <col min="1" max="1" width="34.81640625" style="1" customWidth="1"/>
    <col min="2" max="2" width="18.1796875" style="1" customWidth="1"/>
    <col min="3" max="3" width="19.26953125" style="1" customWidth="1"/>
    <col min="4" max="4" width="26" style="1" customWidth="1"/>
    <col min="5" max="5" width="27.1796875" style="1" customWidth="1"/>
    <col min="6" max="6" width="12.26953125" style="1" customWidth="1"/>
    <col min="7" max="7" width="32" style="1" customWidth="1"/>
    <col min="8" max="8" width="10.26953125" style="1" customWidth="1"/>
    <col min="9" max="16384" width="9.1796875" style="1"/>
  </cols>
  <sheetData>
    <row r="1" spans="1: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5">
      <c r="A2" s="1" t="s">
        <v>8</v>
      </c>
      <c r="F2" s="1">
        <v>1</v>
      </c>
      <c r="G2" s="1" t="s">
        <v>9</v>
      </c>
      <c r="H2" s="1">
        <v>1</v>
      </c>
    </row>
    <row r="3" spans="1:8" x14ac:dyDescent="0.35">
      <c r="A3" s="1" t="s">
        <v>10</v>
      </c>
      <c r="F3" s="1">
        <v>1</v>
      </c>
      <c r="G3" s="1" t="s">
        <v>11</v>
      </c>
      <c r="H3" s="1">
        <v>1</v>
      </c>
    </row>
    <row r="4" spans="1:8" x14ac:dyDescent="0.35">
      <c r="A4" s="1" t="s">
        <v>12</v>
      </c>
      <c r="F4" s="1">
        <v>1</v>
      </c>
      <c r="G4" s="1" t="s">
        <v>13</v>
      </c>
      <c r="H4" s="1">
        <v>1</v>
      </c>
    </row>
    <row r="5" spans="1:8" x14ac:dyDescent="0.35">
      <c r="A5" s="1" t="s">
        <v>14</v>
      </c>
      <c r="C5" s="1">
        <v>1</v>
      </c>
      <c r="F5" s="1">
        <v>1</v>
      </c>
      <c r="G5" s="1" t="s">
        <v>15</v>
      </c>
      <c r="H5" s="1">
        <v>1</v>
      </c>
    </row>
    <row r="6" spans="1:8" x14ac:dyDescent="0.35">
      <c r="A6" s="1" t="s">
        <v>16</v>
      </c>
      <c r="B6" s="1">
        <v>1</v>
      </c>
      <c r="F6" s="1">
        <v>1</v>
      </c>
      <c r="G6" s="1" t="s">
        <v>15</v>
      </c>
      <c r="H6" s="1">
        <v>1</v>
      </c>
    </row>
    <row r="7" spans="1:8" x14ac:dyDescent="0.35">
      <c r="A7" s="1" t="s">
        <v>17</v>
      </c>
      <c r="F7" s="1">
        <v>2</v>
      </c>
      <c r="G7" s="1" t="s">
        <v>11</v>
      </c>
      <c r="H7" s="1">
        <v>1</v>
      </c>
    </row>
    <row r="8" spans="1:8" x14ac:dyDescent="0.35">
      <c r="A8" s="1" t="s">
        <v>18</v>
      </c>
      <c r="B8" s="1">
        <v>2</v>
      </c>
      <c r="F8" s="1">
        <v>2</v>
      </c>
      <c r="G8" s="1" t="s">
        <v>19</v>
      </c>
      <c r="H8" s="1">
        <v>1</v>
      </c>
    </row>
    <row r="9" spans="1:8" x14ac:dyDescent="0.35">
      <c r="A9" s="1" t="s">
        <v>20</v>
      </c>
      <c r="F9" s="1">
        <v>2</v>
      </c>
      <c r="G9" s="1" t="s">
        <v>21</v>
      </c>
      <c r="H9" s="1">
        <v>1</v>
      </c>
    </row>
    <row r="10" spans="1:8" x14ac:dyDescent="0.35">
      <c r="A10" s="1" t="s">
        <v>22</v>
      </c>
      <c r="F10" s="1">
        <v>2</v>
      </c>
      <c r="G10" s="1" t="s">
        <v>21</v>
      </c>
      <c r="H10" s="1">
        <v>1</v>
      </c>
    </row>
    <row r="11" spans="1:8" x14ac:dyDescent="0.35">
      <c r="A11" s="1" t="s">
        <v>23</v>
      </c>
      <c r="F11" s="1">
        <v>2</v>
      </c>
      <c r="G11" s="1" t="s">
        <v>21</v>
      </c>
      <c r="H11" s="1">
        <v>1</v>
      </c>
    </row>
    <row r="12" spans="1:8" x14ac:dyDescent="0.35">
      <c r="A12" s="1" t="s">
        <v>24</v>
      </c>
      <c r="B12" s="1">
        <v>2</v>
      </c>
      <c r="D12" s="1">
        <v>1</v>
      </c>
      <c r="F12" s="1">
        <v>3</v>
      </c>
      <c r="G12" s="1" t="s">
        <v>25</v>
      </c>
      <c r="H12" s="1">
        <v>1</v>
      </c>
    </row>
    <row r="13" spans="1:8" x14ac:dyDescent="0.35">
      <c r="A13" s="1" t="s">
        <v>26</v>
      </c>
      <c r="B13" s="1">
        <v>1</v>
      </c>
      <c r="D13" s="1">
        <v>3</v>
      </c>
      <c r="F13" s="1">
        <v>4</v>
      </c>
      <c r="G13" s="1" t="s">
        <v>27</v>
      </c>
      <c r="H13" s="1">
        <v>1</v>
      </c>
    </row>
    <row r="14" spans="1:8" x14ac:dyDescent="0.35">
      <c r="A14" s="1" t="s">
        <v>28</v>
      </c>
      <c r="F14" s="1">
        <v>5</v>
      </c>
      <c r="G14" s="1" t="s">
        <v>29</v>
      </c>
      <c r="H14" s="1">
        <v>1</v>
      </c>
    </row>
    <row r="15" spans="1:8" x14ac:dyDescent="0.35">
      <c r="A15" s="1" t="s">
        <v>30</v>
      </c>
      <c r="B15" s="1">
        <v>6</v>
      </c>
      <c r="F15" s="1">
        <v>6</v>
      </c>
      <c r="G15" s="1" t="s">
        <v>11</v>
      </c>
      <c r="H15" s="1">
        <v>1</v>
      </c>
    </row>
    <row r="16" spans="1:8" x14ac:dyDescent="0.35">
      <c r="A16" s="1" t="s">
        <v>31</v>
      </c>
      <c r="F16" s="1">
        <v>6</v>
      </c>
      <c r="G16" s="1" t="s">
        <v>29</v>
      </c>
      <c r="H16" s="1">
        <v>1</v>
      </c>
    </row>
    <row r="17" spans="1:8" x14ac:dyDescent="0.35">
      <c r="A17" s="1" t="s">
        <v>32</v>
      </c>
      <c r="B17" s="1">
        <v>3</v>
      </c>
      <c r="C17" s="1">
        <v>3</v>
      </c>
      <c r="D17" s="1">
        <v>1</v>
      </c>
      <c r="E17" s="1">
        <v>0</v>
      </c>
      <c r="F17" s="1">
        <f>SUM(B17:E17)</f>
        <v>7</v>
      </c>
      <c r="G17" s="1" t="s">
        <v>29</v>
      </c>
      <c r="H17" s="1">
        <v>1</v>
      </c>
    </row>
    <row r="18" spans="1:8" x14ac:dyDescent="0.35">
      <c r="A18" s="1" t="s">
        <v>33</v>
      </c>
      <c r="F18" s="1">
        <v>11</v>
      </c>
      <c r="G18" s="1" t="s">
        <v>34</v>
      </c>
      <c r="H18" s="1">
        <v>1</v>
      </c>
    </row>
    <row r="19" spans="1:8" x14ac:dyDescent="0.35">
      <c r="A19" s="1" t="s">
        <v>35</v>
      </c>
      <c r="B19" s="1">
        <v>1</v>
      </c>
      <c r="C19" s="1">
        <v>0</v>
      </c>
      <c r="D19" s="1">
        <v>8</v>
      </c>
      <c r="E19" s="1">
        <v>3</v>
      </c>
      <c r="F19" s="1">
        <f>SUM(B19:E19)</f>
        <v>12</v>
      </c>
      <c r="G19" s="1" t="s">
        <v>29</v>
      </c>
      <c r="H19" s="1">
        <v>1</v>
      </c>
    </row>
    <row r="20" spans="1:8" x14ac:dyDescent="0.35">
      <c r="A20" s="1" t="s">
        <v>36</v>
      </c>
      <c r="B20" s="1">
        <v>2</v>
      </c>
      <c r="C20" s="1">
        <v>3</v>
      </c>
      <c r="D20" s="1">
        <v>5</v>
      </c>
      <c r="E20" s="1">
        <v>2</v>
      </c>
      <c r="F20" s="1">
        <f>SUM(B20:E20)</f>
        <v>12</v>
      </c>
      <c r="G20" s="1" t="s">
        <v>37</v>
      </c>
      <c r="H20" s="1">
        <v>1</v>
      </c>
    </row>
    <row r="21" spans="1:8" x14ac:dyDescent="0.35">
      <c r="A21" s="1" t="s">
        <v>38</v>
      </c>
      <c r="B21" s="1">
        <v>18</v>
      </c>
      <c r="D21" s="1">
        <v>4</v>
      </c>
      <c r="F21" s="1">
        <f>SUM(B21:E21)</f>
        <v>22</v>
      </c>
      <c r="G21" s="1" t="s">
        <v>39</v>
      </c>
      <c r="H21" s="1">
        <v>1</v>
      </c>
    </row>
    <row r="22" spans="1:8" x14ac:dyDescent="0.35">
      <c r="A22" s="1" t="s">
        <v>40</v>
      </c>
      <c r="B22" s="1">
        <v>2</v>
      </c>
      <c r="C22" s="1">
        <v>6</v>
      </c>
      <c r="D22" s="1">
        <v>13</v>
      </c>
      <c r="E22" s="1">
        <v>2</v>
      </c>
      <c r="F22" s="1">
        <f>SUM(B22:E22)</f>
        <v>23</v>
      </c>
      <c r="G22" s="1" t="s">
        <v>29</v>
      </c>
      <c r="H22" s="1">
        <v>1</v>
      </c>
    </row>
    <row r="23" spans="1:8" x14ac:dyDescent="0.35">
      <c r="A23" s="1" t="s">
        <v>41</v>
      </c>
      <c r="F23" s="1">
        <v>24</v>
      </c>
      <c r="G23" s="1" t="s">
        <v>29</v>
      </c>
      <c r="H23" s="1">
        <v>1</v>
      </c>
    </row>
    <row r="24" spans="1:8" x14ac:dyDescent="0.35">
      <c r="A24" s="1" t="s">
        <v>42</v>
      </c>
      <c r="B24" s="1">
        <v>10</v>
      </c>
      <c r="C24" s="1">
        <v>3</v>
      </c>
      <c r="D24" s="1">
        <v>7</v>
      </c>
      <c r="E24" s="1">
        <v>5</v>
      </c>
      <c r="F24" s="1">
        <f>SUM(B24:E24)</f>
        <v>25</v>
      </c>
      <c r="G24" s="1" t="s">
        <v>29</v>
      </c>
      <c r="H24" s="1">
        <v>1</v>
      </c>
    </row>
    <row r="25" spans="1:8" x14ac:dyDescent="0.35">
      <c r="A25" s="1" t="s">
        <v>43</v>
      </c>
      <c r="B25" s="1">
        <v>21</v>
      </c>
      <c r="C25" s="1">
        <v>13</v>
      </c>
      <c r="D25" s="1">
        <v>8</v>
      </c>
      <c r="E25" s="1">
        <v>8</v>
      </c>
      <c r="F25" s="1">
        <f>SUM(B25:E25)</f>
        <v>50</v>
      </c>
      <c r="G25" s="1" t="s">
        <v>29</v>
      </c>
      <c r="H25" s="1">
        <v>1</v>
      </c>
    </row>
    <row r="26" spans="1:8" x14ac:dyDescent="0.35">
      <c r="A26" s="1" t="s">
        <v>44</v>
      </c>
      <c r="F26" s="1">
        <v>77</v>
      </c>
      <c r="G26" s="1" t="s">
        <v>34</v>
      </c>
      <c r="H26" s="1">
        <v>1</v>
      </c>
    </row>
    <row r="27" spans="1:8" x14ac:dyDescent="0.35">
      <c r="A27" s="1" t="s">
        <v>45</v>
      </c>
      <c r="B27" s="1">
        <v>14</v>
      </c>
      <c r="C27" s="1">
        <f>23+10+4</f>
        <v>37</v>
      </c>
      <c r="D27" s="1">
        <v>23</v>
      </c>
      <c r="E27" s="1">
        <f>1+10+7+9+1</f>
        <v>28</v>
      </c>
      <c r="F27" s="1">
        <f>SUM(B27:E27)</f>
        <v>102</v>
      </c>
      <c r="G27" s="1" t="s">
        <v>29</v>
      </c>
      <c r="H27" s="1">
        <v>1</v>
      </c>
    </row>
    <row r="28" spans="1:8" x14ac:dyDescent="0.35">
      <c r="A28" s="1" t="s">
        <v>46</v>
      </c>
      <c r="B28" s="1">
        <v>25</v>
      </c>
      <c r="C28" s="1">
        <v>31</v>
      </c>
      <c r="D28" s="1">
        <v>18</v>
      </c>
      <c r="E28" s="1">
        <f>6+17+5+3+1</f>
        <v>32</v>
      </c>
      <c r="F28" s="1">
        <f>SUM(B28:E28)</f>
        <v>106</v>
      </c>
      <c r="G28" s="1" t="s">
        <v>29</v>
      </c>
      <c r="H28" s="1">
        <v>1</v>
      </c>
    </row>
    <row r="29" spans="1:8" x14ac:dyDescent="0.35">
      <c r="A29" s="1" t="s">
        <v>47</v>
      </c>
      <c r="B29" s="1">
        <v>89</v>
      </c>
      <c r="C29" s="1">
        <f>150-89</f>
        <v>61</v>
      </c>
      <c r="D29" s="1">
        <v>0</v>
      </c>
      <c r="E29" s="1">
        <v>0</v>
      </c>
      <c r="F29" s="1">
        <f>SUM(B29:E29)</f>
        <v>150</v>
      </c>
      <c r="G29" s="1" t="s">
        <v>29</v>
      </c>
      <c r="H29" s="1">
        <v>1</v>
      </c>
    </row>
    <row r="30" spans="1:8" x14ac:dyDescent="0.35">
      <c r="A30" s="1" t="s">
        <v>48</v>
      </c>
      <c r="B30" s="1">
        <v>7</v>
      </c>
      <c r="C30" s="1">
        <v>2</v>
      </c>
      <c r="D30" s="1">
        <f>49+24</f>
        <v>73</v>
      </c>
      <c r="E30" s="1">
        <f>4+12+18+36+5+4</f>
        <v>79</v>
      </c>
      <c r="F30" s="1">
        <f>SUM(B30:E30)</f>
        <v>161</v>
      </c>
      <c r="G30" s="1" t="s">
        <v>29</v>
      </c>
      <c r="H30" s="1">
        <v>1</v>
      </c>
    </row>
    <row r="31" spans="1:8" x14ac:dyDescent="0.35">
      <c r="A31" s="1" t="s">
        <v>49</v>
      </c>
      <c r="B31" s="1">
        <v>62</v>
      </c>
      <c r="C31" s="1">
        <f>48+33+8+4</f>
        <v>93</v>
      </c>
      <c r="D31" s="1">
        <v>20</v>
      </c>
      <c r="E31" s="1">
        <f>6+6+1+2</f>
        <v>15</v>
      </c>
      <c r="F31" s="1">
        <f>SUM(B31:E31)</f>
        <v>190</v>
      </c>
      <c r="G31" s="1" t="s">
        <v>29</v>
      </c>
      <c r="H31" s="1">
        <v>1</v>
      </c>
    </row>
    <row r="32" spans="1:8" x14ac:dyDescent="0.35">
      <c r="A32" s="1" t="s">
        <v>50</v>
      </c>
      <c r="F32" s="1">
        <v>207</v>
      </c>
      <c r="G32" s="1" t="s">
        <v>51</v>
      </c>
      <c r="H32" s="1">
        <v>1</v>
      </c>
    </row>
    <row r="33" spans="1:8" x14ac:dyDescent="0.35">
      <c r="A33" s="1" t="s">
        <v>52</v>
      </c>
      <c r="B33" s="1">
        <v>15</v>
      </c>
      <c r="C33" s="1">
        <v>5</v>
      </c>
      <c r="D33" s="1">
        <v>136</v>
      </c>
      <c r="E33" s="1">
        <f>18+1+22+7+12+5+2</f>
        <v>67</v>
      </c>
      <c r="F33" s="1">
        <f>SUM(B33:E33)</f>
        <v>223</v>
      </c>
      <c r="G33" s="1" t="s">
        <v>29</v>
      </c>
      <c r="H33" s="1">
        <v>1</v>
      </c>
    </row>
    <row r="34" spans="1:8" x14ac:dyDescent="0.35">
      <c r="A34" s="1" t="s">
        <v>53</v>
      </c>
      <c r="B34" s="1">
        <v>40</v>
      </c>
      <c r="C34" s="1">
        <v>21</v>
      </c>
      <c r="D34" s="1">
        <v>78</v>
      </c>
      <c r="E34" s="1">
        <f>36+21+18+11+6+1+5</f>
        <v>98</v>
      </c>
      <c r="F34" s="1">
        <f>SUM(B34:E34)</f>
        <v>237</v>
      </c>
      <c r="G34" s="1" t="s">
        <v>29</v>
      </c>
      <c r="H34" s="1">
        <v>1</v>
      </c>
    </row>
    <row r="35" spans="1:8" x14ac:dyDescent="0.35">
      <c r="A35" s="1" t="s">
        <v>54</v>
      </c>
      <c r="B35" s="1">
        <v>17</v>
      </c>
      <c r="C35" s="1">
        <v>10</v>
      </c>
      <c r="D35" s="1">
        <v>126</v>
      </c>
      <c r="E35" s="1">
        <f>28+3+45+9+10+2</f>
        <v>97</v>
      </c>
      <c r="F35" s="1">
        <f>SUM(B35:E35)</f>
        <v>250</v>
      </c>
      <c r="G35" s="1" t="s">
        <v>29</v>
      </c>
      <c r="H35" s="1">
        <v>1</v>
      </c>
    </row>
    <row r="36" spans="1:8" x14ac:dyDescent="0.35">
      <c r="A36" s="1" t="s">
        <v>55</v>
      </c>
      <c r="B36" s="1">
        <v>84</v>
      </c>
      <c r="C36" s="1">
        <f>55+39+7+3</f>
        <v>104</v>
      </c>
      <c r="D36" s="1">
        <v>83</v>
      </c>
      <c r="E36" s="1">
        <f>8+21+27+4+2+3+3+9</f>
        <v>77</v>
      </c>
      <c r="F36" s="1">
        <f>SUM(B36:E36)</f>
        <v>348</v>
      </c>
      <c r="G36" s="1" t="s">
        <v>29</v>
      </c>
      <c r="H36" s="1">
        <v>1</v>
      </c>
    </row>
    <row r="37" spans="1:8" x14ac:dyDescent="0.35">
      <c r="A37" s="1" t="s">
        <v>56</v>
      </c>
      <c r="F37" s="1">
        <v>1</v>
      </c>
      <c r="G37" s="1" t="s">
        <v>9</v>
      </c>
      <c r="H37" s="1">
        <v>2</v>
      </c>
    </row>
    <row r="38" spans="1:8" x14ac:dyDescent="0.35">
      <c r="A38" s="1" t="s">
        <v>57</v>
      </c>
      <c r="D38" s="1">
        <v>1</v>
      </c>
      <c r="E38" s="1">
        <v>2</v>
      </c>
      <c r="F38" s="1">
        <v>3</v>
      </c>
      <c r="G38" s="1" t="s">
        <v>11</v>
      </c>
      <c r="H38" s="1">
        <v>2</v>
      </c>
    </row>
    <row r="39" spans="1:8" x14ac:dyDescent="0.35">
      <c r="A39" s="1" t="s">
        <v>58</v>
      </c>
      <c r="B39" s="1">
        <v>3</v>
      </c>
      <c r="F39" s="1">
        <v>3</v>
      </c>
      <c r="G39" s="1" t="s">
        <v>11</v>
      </c>
      <c r="H39" s="1">
        <v>2</v>
      </c>
    </row>
    <row r="40" spans="1:8" x14ac:dyDescent="0.35">
      <c r="A40" s="1" t="s">
        <v>59</v>
      </c>
      <c r="F40" s="1">
        <v>0</v>
      </c>
      <c r="G40" s="1" t="s">
        <v>60</v>
      </c>
      <c r="H40" s="1">
        <v>2</v>
      </c>
    </row>
    <row r="41" spans="1:8" x14ac:dyDescent="0.35">
      <c r="A41" s="1" t="s">
        <v>61</v>
      </c>
      <c r="F41" s="1" t="s">
        <v>62</v>
      </c>
      <c r="G41" s="1" t="s">
        <v>63</v>
      </c>
      <c r="H41" s="1">
        <v>2</v>
      </c>
    </row>
    <row r="42" spans="1:8" x14ac:dyDescent="0.35">
      <c r="A42" s="1" t="s">
        <v>64</v>
      </c>
      <c r="F42" s="1">
        <v>2</v>
      </c>
      <c r="G42" s="1" t="s">
        <v>37</v>
      </c>
      <c r="H42" s="1">
        <v>2</v>
      </c>
    </row>
    <row r="43" spans="1:8" x14ac:dyDescent="0.35">
      <c r="A43" s="1" t="s">
        <v>5</v>
      </c>
      <c r="B43" s="1">
        <f>SUM(B2:B42)</f>
        <v>425</v>
      </c>
      <c r="C43" s="1">
        <f>SUM(C2:C42)</f>
        <v>393</v>
      </c>
      <c r="D43" s="1">
        <f>SUM(D2:D38)</f>
        <v>608</v>
      </c>
      <c r="E43" s="1">
        <f>SUM(E2:E38)</f>
        <v>515</v>
      </c>
      <c r="F43" s="1">
        <f>SUM(F2:F42)</f>
        <v>2285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eolse</dc:creator>
  <cp:lastModifiedBy>Anne</cp:lastModifiedBy>
  <dcterms:created xsi:type="dcterms:W3CDTF">2022-10-06T15:25:40Z</dcterms:created>
  <dcterms:modified xsi:type="dcterms:W3CDTF">2023-01-27T04:01:20Z</dcterms:modified>
</cp:coreProperties>
</file>